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a" sheetId="1" state="visible" r:id="rId3"/>
    <sheet name="Funil de Leads" sheetId="2" state="visible" r:id="rId4"/>
    <sheet name="Dashboar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<sst xmlns="http://schemas.openxmlformats.org/spreadsheetml/2006/main" count="102" uniqueCount="94">
  <si>
    <t xml:space="preserve">Planilha de Gestão de Funil de Vendas Imobiliário</t>
  </si>
  <si>
    <t xml:space="preserve">Como usar esta planilha — leia antes de preencher</t>
  </si>
  <si>
    <t xml:space="preserve">1. Aba 'Funil de Leads'</t>
  </si>
  <si>
    <t xml:space="preserve">Cadastre cada lead em uma linha. Preencha apenas as células em azul. As colunas de cálculo (dias em aberto, etapa numérica) são automáticas — não edite.</t>
  </si>
  <si>
    <t xml:space="preserve">2. Coluna 'Etapa do Funil'</t>
  </si>
  <si>
    <t xml:space="preserve">Use a lista suspensa (clique na célula e escolha uma opção). As etapas seguem esta ordem: Novo Lead → Contato Feito → Visita Agendada → Visita Realizada → Proposta Enviada → Negociação → Fechado/Ganho ou Perdido.</t>
  </si>
  <si>
    <t xml:space="preserve">3. Aba 'Dashboard'</t>
  </si>
  <si>
    <t xml:space="preserve">Atualiza automaticamente com base nos dados da aba 'Funil de Leads'. Mostra o número de leads por etapa, taxas de conversão entre etapas, ticket médio e valor total em negociação.</t>
  </si>
  <si>
    <t xml:space="preserve">4. Cores dos dados de exemplo</t>
  </si>
  <si>
    <t xml:space="preserve">As linhas 5 a 7 da aba 'Funil de Leads' contêm exemplos ilustrativos de preenchimento. Substitua ou apague-as antes de usar a planilha com dados reais.</t>
  </si>
  <si>
    <t xml:space="preserve">5. Origem do lead</t>
  </si>
  <si>
    <t xml:space="preserve">Preencha com o canal de captação (Portal, Indicação, Redes Sociais, Placa, Site próprio, Tráfego pago etc.). Isso alimenta o gráfico de origem no Dashboard.</t>
  </si>
  <si>
    <t xml:space="preserve">6. Dias em aberto</t>
  </si>
  <si>
    <t xml:space="preserve">Calculado automaticamente a partir da 'Data de Captação'. Leads com mais de 20 dias em aberto e ainda não fechados aparecem destacados em vermelho — sinal de que precisam de atenção do corretor.</t>
  </si>
  <si>
    <t xml:space="preserve">Legenda de cores</t>
  </si>
  <si>
    <t xml:space="preserve">Texto azul</t>
  </si>
  <si>
    <t xml:space="preserve">Célula de preenchimento manual (dados do lead)</t>
  </si>
  <si>
    <t xml:space="preserve">Fundo verde claro</t>
  </si>
  <si>
    <t xml:space="preserve">Lead fechado com sucesso (Ganho)</t>
  </si>
  <si>
    <t xml:space="preserve">Fundo vermelho claro</t>
  </si>
  <si>
    <t xml:space="preserve">Lead perdido ou parado há mais de 20 dias</t>
  </si>
  <si>
    <t xml:space="preserve">Fundo amarelo</t>
  </si>
  <si>
    <t xml:space="preserve">Indicadores e metas de acompanhamento no Dashboard</t>
  </si>
  <si>
    <t xml:space="preserve">Funil de Vendas — Gestão de Leads Imobiliários</t>
  </si>
  <si>
    <t xml:space="preserve">Preencha apenas as células em azul. As colunas 'Dias em Aberto' são calculadas automaticamente.</t>
  </si>
  <si>
    <t xml:space="preserve">ID</t>
  </si>
  <si>
    <t xml:space="preserve">Nome do Lead</t>
  </si>
  <si>
    <t xml:space="preserve">Telefone/WhatsApp</t>
  </si>
  <si>
    <t xml:space="preserve">Origem do Lead</t>
  </si>
  <si>
    <t xml:space="preserve">Corretor Responsável</t>
  </si>
  <si>
    <t xml:space="preserve">Imóvel de Interesse</t>
  </si>
  <si>
    <t xml:space="preserve">Valor do Imóvel (R$)</t>
  </si>
  <si>
    <t xml:space="preserve">Data de Captação</t>
  </si>
  <si>
    <t xml:space="preserve">Etapa do Funil</t>
  </si>
  <si>
    <t xml:space="preserve">Data Última Atualização</t>
  </si>
  <si>
    <t xml:space="preserve">Dias em Aberto</t>
  </si>
  <si>
    <t xml:space="preserve">Próxima Ação</t>
  </si>
  <si>
    <t xml:space="preserve">Observações</t>
  </si>
  <si>
    <t xml:space="preserve">Marina Souza</t>
  </si>
  <si>
    <t xml:space="preserve">(11) 98888-1234</t>
  </si>
  <si>
    <t xml:space="preserve">Portal Imobiliário</t>
  </si>
  <si>
    <t xml:space="preserve">Carlos Nunes</t>
  </si>
  <si>
    <t xml:space="preserve">Apto 2 dorms - Jd. Paulista</t>
  </si>
  <si>
    <t xml:space="preserve">2026-08-01</t>
  </si>
  <si>
    <t xml:space="preserve">Visita Realizada</t>
  </si>
  <si>
    <t xml:space="preserve">2026-08-10</t>
  </si>
  <si>
    <t xml:space="preserve">Enviar proposta até dia 15</t>
  </si>
  <si>
    <t xml:space="preserve">Cliente comparando com outro imóvel do bairro</t>
  </si>
  <si>
    <t xml:space="preserve">Roberto Lima</t>
  </si>
  <si>
    <t xml:space="preserve">(11) 97777-5566</t>
  </si>
  <si>
    <t xml:space="preserve">Indicação</t>
  </si>
  <si>
    <t xml:space="preserve">Fernanda Alves</t>
  </si>
  <si>
    <t xml:space="preserve">Casa 3 dorms - Alto de Pinheiros</t>
  </si>
  <si>
    <t xml:space="preserve">2026-07-20</t>
  </si>
  <si>
    <t xml:space="preserve">Negociação</t>
  </si>
  <si>
    <t xml:space="preserve">2026-08-18</t>
  </si>
  <si>
    <t xml:space="preserve">Retornar com contraproposta</t>
  </si>
  <si>
    <t xml:space="preserve">Cliente quer condições de pagamento facilitadas</t>
  </si>
  <si>
    <t xml:space="preserve">Juliana Prado</t>
  </si>
  <si>
    <t xml:space="preserve">(11) 96666-9090</t>
  </si>
  <si>
    <t xml:space="preserve">Tráfego Pago</t>
  </si>
  <si>
    <t xml:space="preserve">Studio - Vila Mariana</t>
  </si>
  <si>
    <t xml:space="preserve">2026-07-05</t>
  </si>
  <si>
    <t xml:space="preserve">Perdido</t>
  </si>
  <si>
    <t xml:space="preserve">2026-07-22</t>
  </si>
  <si>
    <t xml:space="preserve">—</t>
  </si>
  <si>
    <t xml:space="preserve">Optou por alugar em vez de comprar</t>
  </si>
  <si>
    <t xml:space="preserve">Dashboard — Funil de Vendas Imobiliário</t>
  </si>
  <si>
    <t xml:space="preserve">Atualizado automaticamente a partir da aba 'Funil de Leads'</t>
  </si>
  <si>
    <t xml:space="preserve">Indicadores gerais</t>
  </si>
  <si>
    <t xml:space="preserve">Total de leads cadastrados</t>
  </si>
  <si>
    <t xml:space="preserve">Leads em andamento (funil ativo)</t>
  </si>
  <si>
    <t xml:space="preserve">Leads fechados (Ganho)</t>
  </si>
  <si>
    <t xml:space="preserve">Leads perdidos</t>
  </si>
  <si>
    <t xml:space="preserve">Taxa de conversão global (%)</t>
  </si>
  <si>
    <t xml:space="preserve">Ticket médio dos imóveis (R$)</t>
  </si>
  <si>
    <t xml:space="preserve">Valor total em negociação (R$)</t>
  </si>
  <si>
    <t xml:space="preserve">Leads parados há mais de 20 dias</t>
  </si>
  <si>
    <t xml:space="preserve">Leads por etapa do funil</t>
  </si>
  <si>
    <t xml:space="preserve">Etapa</t>
  </si>
  <si>
    <t xml:space="preserve">Nº de Leads</t>
  </si>
  <si>
    <t xml:space="preserve">% do Total</t>
  </si>
  <si>
    <t xml:space="preserve">Novo Lead</t>
  </si>
  <si>
    <t xml:space="preserve">Contato Feito</t>
  </si>
  <si>
    <t xml:space="preserve">Visita Agendada</t>
  </si>
  <si>
    <t xml:space="preserve">Proposta Enviada</t>
  </si>
  <si>
    <t xml:space="preserve">Fechado/Ganho</t>
  </si>
  <si>
    <t xml:space="preserve">Leads por origem</t>
  </si>
  <si>
    <t xml:space="preserve">Origem</t>
  </si>
  <si>
    <t xml:space="preserve">Redes Sociais</t>
  </si>
  <si>
    <t xml:space="preserve">Site Próprio</t>
  </si>
  <si>
    <t xml:space="preserve">Placa/Fachada</t>
  </si>
  <si>
    <t xml:space="preserve">Panfletagem</t>
  </si>
  <si>
    <t xml:space="preserve">Outros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</si>
</sst>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"/>
    <numFmt numFmtId="166" formatCode="dd/mm/yyyy"/>
    <numFmt numFmtId="167" formatCode="General"/>
    <numFmt numFmtId="168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.5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.5"/>
      <color rgb="FF0000FF"/>
      <name val="Arial"/>
      <family val="0"/>
      <charset val="1"/>
    </font>
    <font>
      <b val="true"/>
      <sz val="10.5"/>
      <color rgb="FF000000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0000FF"/>
      <name val="Arial"/>
      <family val="0"/>
      <charset val="1"/>
    </font>
    <font>
      <sz val="10.5"/>
      <color rgb="FF000000"/>
      <name val="Arial"/>
      <family val="0"/>
      <charset val="1"/>
    </font>
    <font>
      <b val="true"/>
      <sz val="12"/>
      <color rgb="FF1F386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E2F0D9"/>
        <bgColor rgb="FFFFF2CC"/>
      </patternFill>
    </fill>
    <fill>
      <patternFill patternType="solid">
        <fgColor rgb="FFFBE4E4"/>
        <bgColor rgb="FFFFF2CC"/>
      </patternFill>
    </fill>
    <fill>
      <patternFill patternType="solid">
        <fgColor rgb="FFFFF2CC"/>
        <bgColor rgb="FFFB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2F0D9"/>
        </patternFill>
      </fill>
    </dxf>
    <dxf>
      <fill>
        <patternFill>
          <bgColor rgb="FFFB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95"/>
  </cols>
  <sheetData>
    <row r="2" customFormat="false" ht="31.5" hidden="false" customHeight="tru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48" hidden="false" customHeight="true" outlineLevel="0" collapsed="false">
      <c r="B5" s="3" t="s">
        <v>2</v>
      </c>
      <c r="C5" s="4" t="s">
        <v>3</v>
      </c>
    </row>
    <row r="7" customFormat="false" ht="48" hidden="false" customHeight="true" outlineLevel="0" collapsed="false">
      <c r="B7" s="3" t="s">
        <v>4</v>
      </c>
      <c r="C7" s="4" t="s">
        <v>5</v>
      </c>
    </row>
    <row r="9" customFormat="false" ht="48" hidden="false" customHeight="true" outlineLevel="0" collapsed="false">
      <c r="B9" s="3" t="s">
        <v>6</v>
      </c>
      <c r="C9" s="4" t="s">
        <v>7</v>
      </c>
    </row>
    <row r="11" customFormat="false" ht="48" hidden="false" customHeight="true" outlineLevel="0" collapsed="false">
      <c r="B11" s="3" t="s">
        <v>8</v>
      </c>
      <c r="C11" s="4" t="s">
        <v>9</v>
      </c>
    </row>
    <row r="13" customFormat="false" ht="48" hidden="false" customHeight="true" outlineLevel="0" collapsed="false">
      <c r="B13" s="3" t="s">
        <v>10</v>
      </c>
      <c r="C13" s="4" t="s">
        <v>11</v>
      </c>
    </row>
    <row r="15" customFormat="false" ht="48" hidden="false" customHeight="true" outlineLevel="0" collapsed="false">
      <c r="B15" s="3" t="s">
        <v>12</v>
      </c>
      <c r="C15" s="4" t="s">
        <v>13</v>
      </c>
    </row>
    <row r="17" customFormat="false" ht="21.75" hidden="false" customHeight="true" outlineLevel="0" collapsed="false">
      <c r="B17" s="5" t="s">
        <v>14</v>
      </c>
      <c r="C17" s="5"/>
    </row>
    <row r="18" customFormat="false" ht="15" hidden="false" customHeight="false" outlineLevel="0" collapsed="false">
      <c r="B18" s="6" t="s">
        <v>15</v>
      </c>
      <c r="C18" s="7" t="s">
        <v>16</v>
      </c>
    </row>
    <row r="19" customFormat="false" ht="15" hidden="false" customHeight="false" outlineLevel="0" collapsed="false">
      <c r="B19" s="8" t="s">
        <v>17</v>
      </c>
      <c r="C19" s="9" t="s">
        <v>18</v>
      </c>
    </row>
    <row r="20" customFormat="false" ht="15" hidden="false" customHeight="false" outlineLevel="0" collapsed="false">
      <c r="B20" s="10" t="s">
        <v>19</v>
      </c>
      <c r="C20" s="11" t="s">
        <v>20</v>
      </c>
    </row>
    <row r="21" customFormat="false" ht="15" hidden="false" customHeight="false" outlineLevel="0" collapsed="false">
      <c r="B21" s="12" t="s">
        <v>21</v>
      </c>
      <c r="C21" s="13" t="s">
        <v>22</v>
      </c>
    </row>
  </sheetData>
  <mergeCells count="3">
    <mergeCell ref="B2:C2"/>
    <mergeCell ref="B3:C3"/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10" min="9" style="0" width="18"/>
    <col collapsed="false" customWidth="true" hidden="false" outlineLevel="0" max="11" min="11" style="0" width="14"/>
    <col collapsed="false" customWidth="true" hidden="false" outlineLevel="0" max="12" min="12" style="0" width="26"/>
    <col collapsed="false" customWidth="true" hidden="false" outlineLevel="0" max="13" min="13" style="0" width="30"/>
  </cols>
  <sheetData>
    <row r="1" customFormat="false" ht="30" hidden="false" customHeight="true" outlineLevel="0" collapsed="false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customFormat="false" ht="18" hidden="false" customHeight="true" outlineLevel="0" collapsed="false">
      <c r="A2" s="15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customFormat="false" ht="30" hidden="false" customHeight="true" outlineLevel="0" collapsed="false">
      <c r="A3" s="16" t="s">
        <v>25</v>
      </c>
      <c r="B3" s="16" t="s">
        <v>26</v>
      </c>
      <c r="C3" s="16" t="s">
        <v>27</v>
      </c>
      <c r="D3" s="16" t="s">
        <v>28</v>
      </c>
      <c r="E3" s="16" t="s">
        <v>29</v>
      </c>
      <c r="F3" s="16" t="s">
        <v>30</v>
      </c>
      <c r="G3" s="16" t="s">
        <v>31</v>
      </c>
      <c r="H3" s="16" t="s">
        <v>32</v>
      </c>
      <c r="I3" s="16" t="s">
        <v>33</v>
      </c>
      <c r="J3" s="16" t="s">
        <v>34</v>
      </c>
      <c r="K3" s="16" t="s">
        <v>35</v>
      </c>
      <c r="L3" s="16" t="s">
        <v>36</v>
      </c>
      <c r="M3" s="16" t="s">
        <v>37</v>
      </c>
    </row>
    <row r="4" customFormat="false" ht="25.35" hidden="false" customHeight="false" outlineLevel="0" collapsed="false">
      <c r="A4" s="17" t="n">
        <v>1</v>
      </c>
      <c r="B4" s="17" t="s">
        <v>38</v>
      </c>
      <c r="C4" s="17" t="s">
        <v>39</v>
      </c>
      <c r="D4" s="17" t="s">
        <v>40</v>
      </c>
      <c r="E4" s="17" t="s">
        <v>41</v>
      </c>
      <c r="F4" s="18" t="s">
        <v>42</v>
      </c>
      <c r="G4" s="19" t="n">
        <v>620000</v>
      </c>
      <c r="H4" s="20" t="s">
        <v>43</v>
      </c>
      <c r="I4" s="17" t="s">
        <v>44</v>
      </c>
      <c r="J4" s="20" t="s">
        <v>45</v>
      </c>
      <c r="K4" s="21" t="n">
        <f aca="true">IF(I4="","",IF(OR(I4="Fechado/Ganho",I4="Perdido"),J4-H4,TODAY()-H4))</f>
        <v>24</v>
      </c>
      <c r="L4" s="18" t="s">
        <v>46</v>
      </c>
      <c r="M4" s="18" t="s">
        <v>47</v>
      </c>
    </row>
    <row r="5" customFormat="false" ht="25.35" hidden="false" customHeight="false" outlineLevel="0" collapsed="false">
      <c r="A5" s="17" t="n">
        <v>2</v>
      </c>
      <c r="B5" s="17" t="s">
        <v>48</v>
      </c>
      <c r="C5" s="17" t="s">
        <v>49</v>
      </c>
      <c r="D5" s="17" t="s">
        <v>50</v>
      </c>
      <c r="E5" s="17" t="s">
        <v>51</v>
      </c>
      <c r="F5" s="18" t="s">
        <v>52</v>
      </c>
      <c r="G5" s="19" t="n">
        <v>1450000</v>
      </c>
      <c r="H5" s="20" t="s">
        <v>53</v>
      </c>
      <c r="I5" s="17" t="s">
        <v>54</v>
      </c>
      <c r="J5" s="20" t="s">
        <v>55</v>
      </c>
      <c r="K5" s="21" t="n">
        <f aca="true">IF(I5="","",IF(OR(I5="Fechado/Ganho",I5="Perdido"),J5-H5,TODAY()-H5))</f>
        <v>36</v>
      </c>
      <c r="L5" s="18" t="s">
        <v>56</v>
      </c>
      <c r="M5" s="18" t="s">
        <v>57</v>
      </c>
    </row>
    <row r="6" customFormat="false" ht="25.35" hidden="false" customHeight="false" outlineLevel="0" collapsed="false">
      <c r="A6" s="17" t="n">
        <v>3</v>
      </c>
      <c r="B6" s="17" t="s">
        <v>58</v>
      </c>
      <c r="C6" s="17" t="s">
        <v>59</v>
      </c>
      <c r="D6" s="17" t="s">
        <v>60</v>
      </c>
      <c r="E6" s="17" t="s">
        <v>41</v>
      </c>
      <c r="F6" s="18" t="s">
        <v>61</v>
      </c>
      <c r="G6" s="19" t="n">
        <v>380000</v>
      </c>
      <c r="H6" s="20" t="s">
        <v>62</v>
      </c>
      <c r="I6" s="17" t="s">
        <v>63</v>
      </c>
      <c r="J6" s="20" t="s">
        <v>64</v>
      </c>
      <c r="K6" s="21" t="n">
        <f aca="true">IF(I6="","",IF(OR(I6="Fechado/Ganho",I6="Perdido"),J6-H6,TODAY()-H6))</f>
        <v>17</v>
      </c>
      <c r="L6" s="18" t="s">
        <v>65</v>
      </c>
      <c r="M6" s="18" t="s">
        <v>66</v>
      </c>
    </row>
    <row r="7" customFormat="false" ht="15" hidden="false" customHeight="false" outlineLevel="0" collapsed="false">
      <c r="A7" s="22"/>
      <c r="B7" s="22"/>
      <c r="C7" s="22"/>
      <c r="D7" s="22"/>
      <c r="E7" s="22"/>
      <c r="F7" s="22"/>
      <c r="G7" s="23"/>
      <c r="H7" s="24"/>
      <c r="I7" s="22"/>
      <c r="J7" s="24"/>
      <c r="K7" s="21" t="str">
        <f aca="true">IF(I7="","",IF(OR(I7="Fechado/Ganho",I7="Perdido"),IF(J7="","",J7-H7),IF(H7="","",TODAY()-H7)))</f>
        <v/>
      </c>
      <c r="L7" s="22"/>
      <c r="M7" s="22"/>
    </row>
    <row r="8" customFormat="false" ht="15" hidden="false" customHeight="false" outlineLevel="0" collapsed="false">
      <c r="A8" s="22"/>
      <c r="B8" s="22"/>
      <c r="C8" s="22"/>
      <c r="D8" s="22"/>
      <c r="E8" s="22"/>
      <c r="F8" s="22"/>
      <c r="G8" s="23"/>
      <c r="H8" s="24"/>
      <c r="I8" s="22"/>
      <c r="J8" s="24"/>
      <c r="K8" s="21" t="str">
        <f aca="true">IF(I8="","",IF(OR(I8="Fechado/Ganho",I8="Perdido"),IF(J8="","",J8-H8),IF(H8="","",TODAY()-H8)))</f>
        <v/>
      </c>
      <c r="L8" s="22"/>
      <c r="M8" s="22"/>
    </row>
    <row r="9" customFormat="false" ht="15" hidden="false" customHeight="false" outlineLevel="0" collapsed="false">
      <c r="A9" s="22"/>
      <c r="B9" s="22"/>
      <c r="C9" s="22"/>
      <c r="D9" s="22"/>
      <c r="E9" s="22"/>
      <c r="F9" s="22"/>
      <c r="G9" s="23"/>
      <c r="H9" s="24"/>
      <c r="I9" s="22"/>
      <c r="J9" s="24"/>
      <c r="K9" s="21" t="str">
        <f aca="true">IF(I9="","",IF(OR(I9="Fechado/Ganho",I9="Perdido"),IF(J9="","",J9-H9),IF(H9="","",TODAY()-H9)))</f>
        <v/>
      </c>
      <c r="L9" s="22"/>
      <c r="M9" s="22"/>
    </row>
    <row r="10" customFormat="false" ht="15" hidden="false" customHeight="false" outlineLevel="0" collapsed="false">
      <c r="A10" s="22"/>
      <c r="B10" s="22"/>
      <c r="C10" s="22"/>
      <c r="D10" s="22"/>
      <c r="E10" s="22"/>
      <c r="F10" s="22"/>
      <c r="G10" s="23"/>
      <c r="H10" s="24"/>
      <c r="I10" s="22"/>
      <c r="J10" s="24"/>
      <c r="K10" s="21" t="str">
        <f aca="true">IF(I10="","",IF(OR(I10="Fechado/Ganho",I10="Perdido"),IF(J10="","",J10-H10),IF(H10="","",TODAY()-H10)))</f>
        <v/>
      </c>
      <c r="L10" s="22"/>
      <c r="M10" s="22"/>
    </row>
    <row r="11" customFormat="false" ht="15" hidden="false" customHeight="false" outlineLevel="0" collapsed="false">
      <c r="A11" s="22"/>
      <c r="B11" s="22"/>
      <c r="C11" s="22"/>
      <c r="D11" s="22"/>
      <c r="E11" s="22"/>
      <c r="F11" s="22"/>
      <c r="G11" s="23"/>
      <c r="H11" s="24"/>
      <c r="I11" s="22"/>
      <c r="J11" s="24"/>
      <c r="K11" s="21" t="str">
        <f aca="true">IF(I11="","",IF(OR(I11="Fechado/Ganho",I11="Perdido"),IF(J11="","",J11-H11),IF(H11="","",TODAY()-H11)))</f>
        <v/>
      </c>
      <c r="L11" s="22"/>
      <c r="M11" s="22"/>
    </row>
    <row r="12" customFormat="false" ht="15" hidden="false" customHeight="false" outlineLevel="0" collapsed="false">
      <c r="A12" s="22"/>
      <c r="B12" s="22"/>
      <c r="C12" s="22"/>
      <c r="D12" s="22"/>
      <c r="E12" s="22"/>
      <c r="F12" s="22"/>
      <c r="G12" s="23"/>
      <c r="H12" s="24"/>
      <c r="I12" s="22"/>
      <c r="J12" s="24"/>
      <c r="K12" s="21" t="str">
        <f aca="true">IF(I12="","",IF(OR(I12="Fechado/Ganho",I12="Perdido"),IF(J12="","",J12-H12),IF(H12="","",TODAY()-H12)))</f>
        <v/>
      </c>
      <c r="L12" s="22"/>
      <c r="M12" s="22"/>
    </row>
    <row r="13" customFormat="false" ht="15" hidden="false" customHeight="false" outlineLevel="0" collapsed="false">
      <c r="A13" s="22"/>
      <c r="B13" s="22"/>
      <c r="C13" s="22"/>
      <c r="D13" s="22"/>
      <c r="E13" s="22"/>
      <c r="F13" s="22"/>
      <c r="G13" s="23"/>
      <c r="H13" s="24"/>
      <c r="I13" s="22"/>
      <c r="J13" s="24"/>
      <c r="K13" s="21" t="str">
        <f aca="true">IF(I13="","",IF(OR(I13="Fechado/Ganho",I13="Perdido"),IF(J13="","",J13-H13),IF(H13="","",TODAY()-H13)))</f>
        <v/>
      </c>
      <c r="L13" s="22"/>
      <c r="M13" s="22"/>
    </row>
    <row r="14" customFormat="false" ht="15" hidden="false" customHeight="false" outlineLevel="0" collapsed="false">
      <c r="A14" s="22"/>
      <c r="B14" s="22"/>
      <c r="C14" s="22"/>
      <c r="D14" s="22"/>
      <c r="E14" s="22"/>
      <c r="F14" s="22"/>
      <c r="G14" s="23"/>
      <c r="H14" s="24"/>
      <c r="I14" s="22"/>
      <c r="J14" s="24"/>
      <c r="K14" s="21" t="str">
        <f aca="true">IF(I14="","",IF(OR(I14="Fechado/Ganho",I14="Perdido"),IF(J14="","",J14-H14),IF(H14="","",TODAY()-H14)))</f>
        <v/>
      </c>
      <c r="L14" s="22"/>
      <c r="M14" s="22"/>
    </row>
    <row r="15" customFormat="false" ht="15" hidden="false" customHeight="false" outlineLevel="0" collapsed="false">
      <c r="A15" s="22"/>
      <c r="B15" s="22"/>
      <c r="C15" s="22"/>
      <c r="D15" s="22"/>
      <c r="E15" s="22"/>
      <c r="F15" s="22"/>
      <c r="G15" s="23"/>
      <c r="H15" s="24"/>
      <c r="I15" s="22"/>
      <c r="J15" s="24"/>
      <c r="K15" s="21" t="str">
        <f aca="true">IF(I15="","",IF(OR(I15="Fechado/Ganho",I15="Perdido"),IF(J15="","",J15-H15),IF(H15="","",TODAY()-H15)))</f>
        <v/>
      </c>
      <c r="L15" s="22"/>
      <c r="M15" s="22"/>
    </row>
    <row r="16" customFormat="false" ht="15" hidden="false" customHeight="false" outlineLevel="0" collapsed="false">
      <c r="A16" s="22"/>
      <c r="B16" s="22"/>
      <c r="C16" s="22"/>
      <c r="D16" s="22"/>
      <c r="E16" s="22"/>
      <c r="F16" s="22"/>
      <c r="G16" s="23"/>
      <c r="H16" s="24"/>
      <c r="I16" s="22"/>
      <c r="J16" s="24"/>
      <c r="K16" s="21" t="str">
        <f aca="true">IF(I16="","",IF(OR(I16="Fechado/Ganho",I16="Perdido"),IF(J16="","",J16-H16),IF(H16="","",TODAY()-H16)))</f>
        <v/>
      </c>
      <c r="L16" s="22"/>
      <c r="M16" s="22"/>
    </row>
    <row r="17" customFormat="false" ht="15" hidden="false" customHeight="false" outlineLevel="0" collapsed="false">
      <c r="A17" s="22"/>
      <c r="B17" s="22"/>
      <c r="C17" s="22"/>
      <c r="D17" s="22"/>
      <c r="E17" s="22"/>
      <c r="F17" s="22"/>
      <c r="G17" s="23"/>
      <c r="H17" s="24"/>
      <c r="I17" s="22"/>
      <c r="J17" s="24"/>
      <c r="K17" s="21" t="str">
        <f aca="true">IF(I17="","",IF(OR(I17="Fechado/Ganho",I17="Perdido"),IF(J17="","",J17-H17),IF(H17="","",TODAY()-H17)))</f>
        <v/>
      </c>
      <c r="L17" s="22"/>
      <c r="M17" s="22"/>
    </row>
    <row r="18" customFormat="false" ht="15" hidden="false" customHeight="false" outlineLevel="0" collapsed="false">
      <c r="A18" s="22"/>
      <c r="B18" s="22"/>
      <c r="C18" s="22"/>
      <c r="D18" s="22"/>
      <c r="E18" s="22"/>
      <c r="F18" s="22"/>
      <c r="G18" s="23"/>
      <c r="H18" s="24"/>
      <c r="I18" s="22"/>
      <c r="J18" s="24"/>
      <c r="K18" s="21" t="str">
        <f aca="true">IF(I18="","",IF(OR(I18="Fechado/Ganho",I18="Perdido"),IF(J18="","",J18-H18),IF(H18="","",TODAY()-H18)))</f>
        <v/>
      </c>
      <c r="L18" s="22"/>
      <c r="M18" s="22"/>
    </row>
    <row r="19" customFormat="false" ht="15" hidden="false" customHeight="false" outlineLevel="0" collapsed="false">
      <c r="A19" s="22"/>
      <c r="B19" s="22"/>
      <c r="C19" s="22"/>
      <c r="D19" s="22"/>
      <c r="E19" s="22"/>
      <c r="F19" s="22"/>
      <c r="G19" s="23"/>
      <c r="H19" s="24"/>
      <c r="I19" s="22"/>
      <c r="J19" s="24"/>
      <c r="K19" s="21" t="str">
        <f aca="true">IF(I19="","",IF(OR(I19="Fechado/Ganho",I19="Perdido"),IF(J19="","",J19-H19),IF(H19="","",TODAY()-H19)))</f>
        <v/>
      </c>
      <c r="L19" s="22"/>
      <c r="M19" s="22"/>
    </row>
    <row r="20" customFormat="false" ht="15" hidden="false" customHeight="false" outlineLevel="0" collapsed="false">
      <c r="A20" s="22"/>
      <c r="B20" s="22"/>
      <c r="C20" s="22"/>
      <c r="D20" s="22"/>
      <c r="E20" s="22"/>
      <c r="F20" s="22"/>
      <c r="G20" s="23"/>
      <c r="H20" s="24"/>
      <c r="I20" s="22"/>
      <c r="J20" s="24"/>
      <c r="K20" s="21" t="str">
        <f aca="true">IF(I20="","",IF(OR(I20="Fechado/Ganho",I20="Perdido"),IF(J20="","",J20-H20),IF(H20="","",TODAY()-H20)))</f>
        <v/>
      </c>
      <c r="L20" s="22"/>
      <c r="M20" s="22"/>
    </row>
    <row r="21" customFormat="false" ht="15" hidden="false" customHeight="false" outlineLevel="0" collapsed="false">
      <c r="A21" s="22"/>
      <c r="B21" s="22"/>
      <c r="C21" s="22"/>
      <c r="D21" s="22"/>
      <c r="E21" s="22"/>
      <c r="F21" s="22"/>
      <c r="G21" s="23"/>
      <c r="H21" s="24"/>
      <c r="I21" s="22"/>
      <c r="J21" s="24"/>
      <c r="K21" s="21" t="str">
        <f aca="true">IF(I21="","",IF(OR(I21="Fechado/Ganho",I21="Perdido"),IF(J21="","",J21-H21),IF(H21="","",TODAY()-H21)))</f>
        <v/>
      </c>
      <c r="L21" s="22"/>
      <c r="M21" s="22"/>
    </row>
    <row r="22" customFormat="false" ht="15" hidden="false" customHeight="false" outlineLevel="0" collapsed="false">
      <c r="A22" s="22"/>
      <c r="B22" s="22"/>
      <c r="C22" s="22"/>
      <c r="D22" s="22"/>
      <c r="E22" s="22"/>
      <c r="F22" s="22"/>
      <c r="G22" s="23"/>
      <c r="H22" s="24"/>
      <c r="I22" s="22"/>
      <c r="J22" s="24"/>
      <c r="K22" s="21" t="str">
        <f aca="true">IF(I22="","",IF(OR(I22="Fechado/Ganho",I22="Perdido"),IF(J22="","",J22-H22),IF(H22="","",TODAY()-H22)))</f>
        <v/>
      </c>
      <c r="L22" s="22"/>
      <c r="M22" s="22"/>
    </row>
    <row r="23" customFormat="false" ht="15" hidden="false" customHeight="false" outlineLevel="0" collapsed="false">
      <c r="A23" s="22"/>
      <c r="B23" s="22"/>
      <c r="C23" s="22"/>
      <c r="D23" s="22"/>
      <c r="E23" s="22"/>
      <c r="F23" s="22"/>
      <c r="G23" s="23"/>
      <c r="H23" s="24"/>
      <c r="I23" s="22"/>
      <c r="J23" s="24"/>
      <c r="K23" s="21" t="str">
        <f aca="true">IF(I23="","",IF(OR(I23="Fechado/Ganho",I23="Perdido"),IF(J23="","",J23-H23),IF(H23="","",TODAY()-H23)))</f>
        <v/>
      </c>
      <c r="L23" s="22"/>
      <c r="M23" s="22"/>
    </row>
    <row r="24" customFormat="false" ht="15" hidden="false" customHeight="false" outlineLevel="0" collapsed="false">
      <c r="A24" s="22"/>
      <c r="B24" s="22"/>
      <c r="C24" s="22"/>
      <c r="D24" s="22"/>
      <c r="E24" s="22"/>
      <c r="F24" s="22"/>
      <c r="G24" s="23"/>
      <c r="H24" s="24"/>
      <c r="I24" s="22"/>
      <c r="J24" s="24"/>
      <c r="K24" s="21" t="str">
        <f aca="true">IF(I24="","",IF(OR(I24="Fechado/Ganho",I24="Perdido"),IF(J24="","",J24-H24),IF(H24="","",TODAY()-H24)))</f>
        <v/>
      </c>
      <c r="L24" s="22"/>
      <c r="M24" s="22"/>
    </row>
    <row r="25" customFormat="false" ht="15" hidden="false" customHeight="false" outlineLevel="0" collapsed="false">
      <c r="A25" s="22"/>
      <c r="B25" s="22"/>
      <c r="C25" s="22"/>
      <c r="D25" s="22"/>
      <c r="E25" s="22"/>
      <c r="F25" s="22"/>
      <c r="G25" s="23"/>
      <c r="H25" s="24"/>
      <c r="I25" s="22"/>
      <c r="J25" s="24"/>
      <c r="K25" s="21" t="str">
        <f aca="true">IF(I25="","",IF(OR(I25="Fechado/Ganho",I25="Perdido"),IF(J25="","",J25-H25),IF(H25="","",TODAY()-H25)))</f>
        <v/>
      </c>
      <c r="L25" s="22"/>
      <c r="M25" s="22"/>
    </row>
    <row r="26" customFormat="false" ht="15" hidden="false" customHeight="false" outlineLevel="0" collapsed="false">
      <c r="A26" s="22"/>
      <c r="B26" s="22"/>
      <c r="C26" s="22"/>
      <c r="D26" s="22"/>
      <c r="E26" s="22"/>
      <c r="F26" s="22"/>
      <c r="G26" s="23"/>
      <c r="H26" s="24"/>
      <c r="I26" s="22"/>
      <c r="J26" s="24"/>
      <c r="K26" s="21" t="str">
        <f aca="true">IF(I26="","",IF(OR(I26="Fechado/Ganho",I26="Perdido"),IF(J26="","",J26-H26),IF(H26="","",TODAY()-H26)))</f>
        <v/>
      </c>
      <c r="L26" s="22"/>
      <c r="M26" s="22"/>
    </row>
    <row r="27" customFormat="false" ht="15" hidden="false" customHeight="false" outlineLevel="0" collapsed="false">
      <c r="A27" s="22"/>
      <c r="B27" s="22"/>
      <c r="C27" s="22"/>
      <c r="D27" s="22"/>
      <c r="E27" s="22"/>
      <c r="F27" s="22"/>
      <c r="G27" s="23"/>
      <c r="H27" s="24"/>
      <c r="I27" s="22"/>
      <c r="J27" s="24"/>
      <c r="K27" s="21" t="str">
        <f aca="true">IF(I27="","",IF(OR(I27="Fechado/Ganho",I27="Perdido"),IF(J27="","",J27-H27),IF(H27="","",TODAY()-H27)))</f>
        <v/>
      </c>
      <c r="L27" s="22"/>
      <c r="M27" s="22"/>
    </row>
    <row r="28" customFormat="false" ht="15" hidden="false" customHeight="false" outlineLevel="0" collapsed="false">
      <c r="A28" s="22"/>
      <c r="B28" s="22"/>
      <c r="C28" s="22"/>
      <c r="D28" s="22"/>
      <c r="E28" s="22"/>
      <c r="F28" s="22"/>
      <c r="G28" s="23"/>
      <c r="H28" s="24"/>
      <c r="I28" s="22"/>
      <c r="J28" s="24"/>
      <c r="K28" s="21" t="str">
        <f aca="true">IF(I28="","",IF(OR(I28="Fechado/Ganho",I28="Perdido"),IF(J28="","",J28-H28),IF(H28="","",TODAY()-H28)))</f>
        <v/>
      </c>
      <c r="L28" s="22"/>
      <c r="M28" s="22"/>
    </row>
    <row r="29" customFormat="false" ht="15" hidden="false" customHeight="false" outlineLevel="0" collapsed="false">
      <c r="A29" s="22"/>
      <c r="B29" s="22"/>
      <c r="C29" s="22"/>
      <c r="D29" s="22"/>
      <c r="E29" s="22"/>
      <c r="F29" s="22"/>
      <c r="G29" s="23"/>
      <c r="H29" s="24"/>
      <c r="I29" s="22"/>
      <c r="J29" s="24"/>
      <c r="K29" s="21" t="str">
        <f aca="true">IF(I29="","",IF(OR(I29="Fechado/Ganho",I29="Perdido"),IF(J29="","",J29-H29),IF(H29="","",TODAY()-H29)))</f>
        <v/>
      </c>
      <c r="L29" s="22"/>
      <c r="M29" s="22"/>
    </row>
    <row r="30" customFormat="false" ht="15" hidden="false" customHeight="false" outlineLevel="0" collapsed="false">
      <c r="A30" s="22"/>
      <c r="B30" s="22"/>
      <c r="C30" s="22"/>
      <c r="D30" s="22"/>
      <c r="E30" s="22"/>
      <c r="F30" s="22"/>
      <c r="G30" s="23"/>
      <c r="H30" s="24"/>
      <c r="I30" s="22"/>
      <c r="J30" s="24"/>
      <c r="K30" s="21" t="str">
        <f aca="true">IF(I30="","",IF(OR(I30="Fechado/Ganho",I30="Perdido"),IF(J30="","",J30-H30),IF(H30="","",TODAY()-H30)))</f>
        <v/>
      </c>
      <c r="L30" s="22"/>
      <c r="M30" s="22"/>
    </row>
    <row r="31" customFormat="false" ht="15" hidden="false" customHeight="false" outlineLevel="0" collapsed="false">
      <c r="A31" s="22"/>
      <c r="B31" s="22"/>
      <c r="C31" s="22"/>
      <c r="D31" s="22"/>
      <c r="E31" s="22"/>
      <c r="F31" s="22"/>
      <c r="G31" s="23"/>
      <c r="H31" s="24"/>
      <c r="I31" s="22"/>
      <c r="J31" s="24"/>
      <c r="K31" s="21" t="str">
        <f aca="true">IF(I31="","",IF(OR(I31="Fechado/Ganho",I31="Perdido"),IF(J31="","",J31-H31),IF(H31="","",TODAY()-H31)))</f>
        <v/>
      </c>
      <c r="L31" s="22"/>
      <c r="M31" s="22"/>
    </row>
    <row r="32" customFormat="false" ht="15" hidden="false" customHeight="false" outlineLevel="0" collapsed="false">
      <c r="A32" s="22"/>
      <c r="B32" s="22"/>
      <c r="C32" s="22"/>
      <c r="D32" s="22"/>
      <c r="E32" s="22"/>
      <c r="F32" s="22"/>
      <c r="G32" s="23"/>
      <c r="H32" s="24"/>
      <c r="I32" s="22"/>
      <c r="J32" s="24"/>
      <c r="K32" s="21" t="str">
        <f aca="true">IF(I32="","",IF(OR(I32="Fechado/Ganho",I32="Perdido"),IF(J32="","",J32-H32),IF(H32="","",TODAY()-H32)))</f>
        <v/>
      </c>
      <c r="L32" s="22"/>
      <c r="M32" s="22"/>
    </row>
    <row r="33" customFormat="false" ht="15" hidden="false" customHeight="false" outlineLevel="0" collapsed="false">
      <c r="A33" s="22"/>
      <c r="B33" s="22"/>
      <c r="C33" s="22"/>
      <c r="D33" s="22"/>
      <c r="E33" s="22"/>
      <c r="F33" s="22"/>
      <c r="G33" s="23"/>
      <c r="H33" s="24"/>
      <c r="I33" s="22"/>
      <c r="J33" s="24"/>
      <c r="K33" s="21" t="str">
        <f aca="true">IF(I33="","",IF(OR(I33="Fechado/Ganho",I33="Perdido"),IF(J33="","",J33-H33),IF(H33="","",TODAY()-H33)))</f>
        <v/>
      </c>
      <c r="L33" s="22"/>
      <c r="M33" s="22"/>
    </row>
  </sheetData>
  <mergeCells count="2">
    <mergeCell ref="A1:M1"/>
    <mergeCell ref="A2:M2"/>
  </mergeCells>
  <conditionalFormatting sqref="I4:I33">
    <cfRule type="expression" priority="2" aboveAverage="0" equalAverage="0" bottom="0" percent="0" rank="0" text="" dxfId="0">
      <formula>$I4="Fechado/Ganho"</formula>
    </cfRule>
    <cfRule type="expression" priority="3" aboveAverage="0" equalAverage="0" bottom="0" percent="0" rank="0" text="" dxfId="1">
      <formula>$I4="Perdido"</formula>
    </cfRule>
  </conditionalFormatting>
  <conditionalFormatting sqref="A4:M33">
    <cfRule type="expression" priority="4" aboveAverage="0" equalAverage="0" bottom="0" percent="0" rank="0" text="" dxfId="1">
      <formula>AND($K4&lt;&gt;"",$K4&gt;20,$I4&lt;&gt;"Fechado/Ganho",$I4&lt;&gt;"Perdido")</formula>
    </cfRule>
  </conditionalFormatting>
  <dataValidations count="2">
    <dataValidation allowBlank="true" errorStyle="stop" operator="between" showDropDown="false" showErrorMessage="false" showInputMessage="false" sqref="I4:I33" type="list">
      <formula1>"Novo Lead,Contato Feito,Visita Agendada,Visita Realizada,Proposta Enviada,Negociação,Fechado/Ganho,Perdido"</formula1>
      <formula2>0</formula2>
    </dataValidation>
    <dataValidation allowBlank="true" errorStyle="stop" operator="between" showDropDown="false" showErrorMessage="false" showInputMessage="false" sqref="D4:D33" type="list">
      <formula1>"Portal Imobiliário,Indicação,Redes Sociais,Tráfego Pago,Site Próprio,Placa/Fachada,Panfletagem,Outros"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4"/>
    <col collapsed="false" customWidth="true" hidden="false" outlineLevel="0" max="6" min="6" style="0" width="26"/>
    <col collapsed="false" customWidth="true" hidden="false" outlineLevel="0" max="7" min="7" style="0" width="20"/>
  </cols>
  <sheetData>
    <row r="1" customFormat="false" ht="31.5" hidden="false" customHeight="true" outlineLevel="0" collapsed="false">
      <c r="A1" s="1" t="s">
        <v>67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15" t="s">
        <v>68</v>
      </c>
      <c r="B2" s="15"/>
      <c r="C2" s="15"/>
      <c r="D2" s="15"/>
      <c r="E2" s="15"/>
      <c r="F2" s="15"/>
      <c r="G2" s="15"/>
    </row>
    <row r="4" customFormat="false" ht="19.5" hidden="false" customHeight="true" outlineLevel="0" collapsed="false">
      <c r="A4" s="25" t="s">
        <v>69</v>
      </c>
    </row>
    <row r="6" customFormat="false" ht="15" hidden="false" customHeight="false" outlineLevel="0" collapsed="false">
      <c r="A6" s="26" t="s">
        <v>70</v>
      </c>
      <c r="B6" s="27" t="n">
        <f aca="false">COUNTA('Funil de Leads'!$B$4:$B$33)</f>
        <v>3</v>
      </c>
    </row>
    <row r="7" customFormat="false" ht="15" hidden="false" customHeight="false" outlineLevel="0" collapsed="false">
      <c r="A7" s="26" t="s">
        <v>71</v>
      </c>
      <c r="B7" s="27" t="n">
        <f aca="false">COUNTIFS('Funil de Leads'!$I$4:$I$33,"&lt;&gt;Fechado/Ganho",'Funil de Leads'!$I$4:$I$33,"&lt;&gt;Perdido",'Funil de Leads'!$I$4:$I$33,"&lt;&gt;")</f>
        <v>2</v>
      </c>
    </row>
    <row r="8" customFormat="false" ht="15" hidden="false" customHeight="false" outlineLevel="0" collapsed="false">
      <c r="A8" s="26" t="s">
        <v>72</v>
      </c>
      <c r="B8" s="27" t="n">
        <f aca="false">COUNTIF('Funil de Leads'!$I$4:$I$33,"Fechado/Ganho")</f>
        <v>0</v>
      </c>
    </row>
    <row r="9" customFormat="false" ht="15" hidden="false" customHeight="false" outlineLevel="0" collapsed="false">
      <c r="A9" s="26" t="s">
        <v>73</v>
      </c>
      <c r="B9" s="27" t="n">
        <f aca="false">COUNTIF('Funil de Leads'!$I$4:$I$33,"Perdido")</f>
        <v>1</v>
      </c>
    </row>
    <row r="10" customFormat="false" ht="15" hidden="false" customHeight="false" outlineLevel="0" collapsed="false">
      <c r="A10" s="26" t="s">
        <v>74</v>
      </c>
      <c r="B10" s="28" t="n">
        <f aca="false">IFERROR(B8/(B8+B9),0)</f>
        <v>0</v>
      </c>
    </row>
    <row r="11" customFormat="false" ht="15" hidden="false" customHeight="false" outlineLevel="0" collapsed="false">
      <c r="A11" s="26" t="s">
        <v>75</v>
      </c>
      <c r="B11" s="29" t="n">
        <f aca="false">IFERROR(AVERAGE('Funil de Leads'!$G$4:$G$33),0)</f>
        <v>816666.666666667</v>
      </c>
    </row>
    <row r="12" customFormat="false" ht="15" hidden="false" customHeight="false" outlineLevel="0" collapsed="false">
      <c r="A12" s="26" t="s">
        <v>76</v>
      </c>
      <c r="B12" s="29" t="n">
        <f aca="false">SUMIFS('Funil de Leads'!$G$4:$G$33,'Funil de Leads'!$I$4:$I$33,"Negociação")</f>
        <v>1450000</v>
      </c>
    </row>
    <row r="13" customFormat="false" ht="15" hidden="false" customHeight="false" outlineLevel="0" collapsed="false">
      <c r="A13" s="26" t="s">
        <v>77</v>
      </c>
      <c r="B13" s="27" t="n">
        <f aca="false">COUNTIFS('Funil de Leads'!$K$4:$K$33,"&gt;20",'Funil de Leads'!$I$4:$I$33,"&lt;&gt;Fechado/Ganho",'Funil de Leads'!$I$4:$I$33,"&lt;&gt;Perdido")</f>
        <v>2</v>
      </c>
    </row>
    <row r="16" customFormat="false" ht="19.5" hidden="false" customHeight="true" outlineLevel="0" collapsed="false">
      <c r="A16" s="25" t="s">
        <v>78</v>
      </c>
    </row>
    <row r="17" customFormat="false" ht="15" hidden="false" customHeight="false" outlineLevel="0" collapsed="false">
      <c r="A17" s="30" t="s">
        <v>79</v>
      </c>
      <c r="B17" s="30" t="s">
        <v>80</v>
      </c>
      <c r="C17" s="30" t="s">
        <v>81</v>
      </c>
    </row>
    <row r="18" customFormat="false" ht="15" hidden="false" customHeight="false" outlineLevel="0" collapsed="false">
      <c r="A18" s="26" t="s">
        <v>82</v>
      </c>
      <c r="B18" s="31" t="n">
        <f aca="false">COUNTIF('Funil de Leads'!$I$4:$I$33,A18)</f>
        <v>0</v>
      </c>
      <c r="C18" s="32" t="n">
        <f aca="false">IFERROR(B18/$B$6,0)</f>
        <v>0</v>
      </c>
    </row>
    <row r="19" customFormat="false" ht="15" hidden="false" customHeight="false" outlineLevel="0" collapsed="false">
      <c r="A19" s="26" t="s">
        <v>83</v>
      </c>
      <c r="B19" s="31" t="n">
        <f aca="false">COUNTIF('Funil de Leads'!$I$4:$I$33,A19)</f>
        <v>0</v>
      </c>
      <c r="C19" s="32" t="n">
        <f aca="false">IFERROR(B19/$B$6,0)</f>
        <v>0</v>
      </c>
    </row>
    <row r="20" customFormat="false" ht="15" hidden="false" customHeight="false" outlineLevel="0" collapsed="false">
      <c r="A20" s="26" t="s">
        <v>84</v>
      </c>
      <c r="B20" s="31" t="n">
        <f aca="false">COUNTIF('Funil de Leads'!$I$4:$I$33,A20)</f>
        <v>0</v>
      </c>
      <c r="C20" s="32" t="n">
        <f aca="false">IFERROR(B20/$B$6,0)</f>
        <v>0</v>
      </c>
    </row>
    <row r="21" customFormat="false" ht="15" hidden="false" customHeight="false" outlineLevel="0" collapsed="false">
      <c r="A21" s="26" t="s">
        <v>44</v>
      </c>
      <c r="B21" s="31" t="n">
        <f aca="false">COUNTIF('Funil de Leads'!$I$4:$I$33,A21)</f>
        <v>1</v>
      </c>
      <c r="C21" s="32" t="n">
        <f aca="false">IFERROR(B21/$B$6,0)</f>
        <v>0.333333333333333</v>
      </c>
    </row>
    <row r="22" customFormat="false" ht="15" hidden="false" customHeight="false" outlineLevel="0" collapsed="false">
      <c r="A22" s="26" t="s">
        <v>85</v>
      </c>
      <c r="B22" s="31" t="n">
        <f aca="false">COUNTIF('Funil de Leads'!$I$4:$I$33,A22)</f>
        <v>0</v>
      </c>
      <c r="C22" s="32" t="n">
        <f aca="false">IFERROR(B22/$B$6,0)</f>
        <v>0</v>
      </c>
    </row>
    <row r="23" customFormat="false" ht="15" hidden="false" customHeight="false" outlineLevel="0" collapsed="false">
      <c r="A23" s="26" t="s">
        <v>54</v>
      </c>
      <c r="B23" s="31" t="n">
        <f aca="false">COUNTIF('Funil de Leads'!$I$4:$I$33,A23)</f>
        <v>1</v>
      </c>
      <c r="C23" s="32" t="n">
        <f aca="false">IFERROR(B23/$B$6,0)</f>
        <v>0.333333333333333</v>
      </c>
    </row>
    <row r="24" customFormat="false" ht="15" hidden="false" customHeight="false" outlineLevel="0" collapsed="false">
      <c r="A24" s="26" t="s">
        <v>86</v>
      </c>
      <c r="B24" s="31" t="n">
        <f aca="false">COUNTIF('Funil de Leads'!$I$4:$I$33,A24)</f>
        <v>0</v>
      </c>
      <c r="C24" s="32" t="n">
        <f aca="false">IFERROR(B24/$B$6,0)</f>
        <v>0</v>
      </c>
    </row>
    <row r="25" customFormat="false" ht="15" hidden="false" customHeight="false" outlineLevel="0" collapsed="false">
      <c r="A25" s="26" t="s">
        <v>63</v>
      </c>
      <c r="B25" s="31" t="n">
        <f aca="false">COUNTIF('Funil de Leads'!$I$4:$I$33,A25)</f>
        <v>1</v>
      </c>
      <c r="C25" s="32" t="n">
        <f aca="false">IFERROR(B25/$B$6,0)</f>
        <v>0.333333333333333</v>
      </c>
    </row>
    <row r="28" customFormat="false" ht="19.5" hidden="false" customHeight="true" outlineLevel="0" collapsed="false">
      <c r="A28" s="25" t="s">
        <v>87</v>
      </c>
    </row>
    <row r="29" customFormat="false" ht="15" hidden="false" customHeight="false" outlineLevel="0" collapsed="false">
      <c r="A29" s="30" t="s">
        <v>88</v>
      </c>
      <c r="B29" s="30" t="s">
        <v>80</v>
      </c>
    </row>
    <row r="30" customFormat="false" ht="15" hidden="false" customHeight="false" outlineLevel="0" collapsed="false">
      <c r="A30" s="26" t="s">
        <v>40</v>
      </c>
      <c r="B30" s="31" t="n">
        <f aca="false">COUNTIF('Funil de Leads'!$D$4:$D$33,A30)</f>
        <v>1</v>
      </c>
    </row>
    <row r="31" customFormat="false" ht="15" hidden="false" customHeight="false" outlineLevel="0" collapsed="false">
      <c r="A31" s="26" t="s">
        <v>50</v>
      </c>
      <c r="B31" s="31" t="n">
        <f aca="false">COUNTIF('Funil de Leads'!$D$4:$D$33,A31)</f>
        <v>1</v>
      </c>
    </row>
    <row r="32" customFormat="false" ht="15" hidden="false" customHeight="false" outlineLevel="0" collapsed="false">
      <c r="A32" s="26" t="s">
        <v>89</v>
      </c>
      <c r="B32" s="31" t="n">
        <f aca="false">COUNTIF('Funil de Leads'!$D$4:$D$33,A32)</f>
        <v>0</v>
      </c>
    </row>
    <row r="33" customFormat="false" ht="15" hidden="false" customHeight="false" outlineLevel="0" collapsed="false">
      <c r="A33" s="26" t="s">
        <v>60</v>
      </c>
      <c r="B33" s="31" t="n">
        <f aca="false">COUNTIF('Funil de Leads'!$D$4:$D$33,A33)</f>
        <v>1</v>
      </c>
    </row>
    <row r="34" customFormat="false" ht="15" hidden="false" customHeight="false" outlineLevel="0" collapsed="false">
      <c r="A34" s="26" t="s">
        <v>90</v>
      </c>
      <c r="B34" s="31" t="n">
        <f aca="false">COUNTIF('Funil de Leads'!$D$4:$D$33,A34)</f>
        <v>0</v>
      </c>
    </row>
    <row r="35" customFormat="false" ht="15" hidden="false" customHeight="false" outlineLevel="0" collapsed="false">
      <c r="A35" s="26" t="s">
        <v>91</v>
      </c>
      <c r="B35" s="31" t="n">
        <f aca="false">COUNTIF('Funil de Leads'!$D$4:$D$33,A35)</f>
        <v>0</v>
      </c>
    </row>
    <row r="36" customFormat="false" ht="15" hidden="false" customHeight="false" outlineLevel="0" collapsed="false">
      <c r="A36" s="26" t="s">
        <v>92</v>
      </c>
      <c r="B36" s="31" t="n">
        <f aca="false">COUNTIF('Funil de Leads'!$D$4:$D$33,A36)</f>
        <v>0</v>
      </c>
    </row>
    <row r="37" customFormat="false" ht="15" hidden="false" customHeight="false" outlineLevel="0" collapsed="false">
      <c r="A37" s="26" t="s">
        <v>93</v>
      </c>
      <c r="B37" s="31" t="n">
        <f aca="false">COUNTIF('Funil de Leads'!$D$4:$D$33,A37)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2026-08-25T20:52:59Z</dcterms:created>
  <dc:creator>openpyxl</dc:creator>
  <dc:description/>
  <dc:language>en-US</dc:language>
  <cp:lastModifiedBy/>
  <dcterms:modified xsi:type="dcterms:W3CDTF">2026-08-25T20:52:59Z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